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bookViews>
    <workbookView xWindow="0" yWindow="0" windowWidth="28800" windowHeight="11685"/>
  </bookViews>
  <sheets>
    <sheet name="Variance" sheetId="1" r:id="rId1"/>
    <sheet name="Variance_%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C10" i="2"/>
  <c r="D10" i="2"/>
  <c r="E10" i="2"/>
  <c r="F10" i="2"/>
  <c r="G10" i="2"/>
  <c r="H10" i="2"/>
  <c r="I10" i="2"/>
  <c r="J10" i="2"/>
  <c r="K10" i="2"/>
  <c r="L10" i="2"/>
  <c r="M10" i="2"/>
  <c r="B10" i="2"/>
  <c r="C9" i="2"/>
  <c r="D9" i="2"/>
  <c r="E9" i="2"/>
  <c r="F9" i="2"/>
  <c r="G9" i="2"/>
  <c r="H9" i="2"/>
  <c r="I9" i="2"/>
  <c r="J9" i="2"/>
  <c r="K9" i="2"/>
  <c r="L9" i="2"/>
  <c r="M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6" i="2"/>
  <c r="L6" i="2"/>
  <c r="K6" i="2"/>
  <c r="J6" i="2"/>
  <c r="I6" i="2"/>
  <c r="H6" i="2"/>
  <c r="G6" i="2"/>
  <c r="F6" i="2"/>
  <c r="E6" i="2"/>
  <c r="D6" i="2"/>
  <c r="C6" i="2"/>
  <c r="B6" i="2"/>
  <c r="B8" i="1" l="1"/>
  <c r="B9" i="1" s="1"/>
  <c r="A6" i="1"/>
  <c r="C8" i="1" l="1"/>
  <c r="C9" i="1" s="1"/>
  <c r="D8" i="1"/>
  <c r="D9" i="1" s="1"/>
  <c r="E8" i="1"/>
  <c r="E9" i="1" s="1"/>
  <c r="F8" i="1"/>
  <c r="F9" i="1" s="1"/>
  <c r="G8" i="1"/>
  <c r="G9" i="1" s="1"/>
  <c r="H8" i="1"/>
  <c r="H9" i="1" s="1"/>
  <c r="I8" i="1"/>
  <c r="I9" i="1" s="1"/>
  <c r="J8" i="1"/>
  <c r="J9" i="1" s="1"/>
  <c r="K8" i="1"/>
  <c r="K9" i="1" s="1"/>
  <c r="L8" i="1"/>
  <c r="L9" i="1" s="1"/>
  <c r="M8" i="1"/>
  <c r="M9" i="1" s="1"/>
  <c r="B10" i="1" l="1"/>
  <c r="M6" i="1"/>
  <c r="L6" i="1"/>
  <c r="K6" i="1"/>
  <c r="J6" i="1"/>
  <c r="I6" i="1"/>
  <c r="H6" i="1"/>
  <c r="G6" i="1"/>
  <c r="F6" i="1"/>
  <c r="E6" i="1"/>
  <c r="D6" i="1"/>
  <c r="C6" i="1"/>
  <c r="B6" i="1"/>
  <c r="G10" i="1" l="1"/>
  <c r="F10" i="1"/>
  <c r="J10" i="1"/>
  <c r="E10" i="1"/>
  <c r="I10" i="1"/>
  <c r="H10" i="1"/>
  <c r="D10" i="1"/>
  <c r="K10" i="1"/>
  <c r="C10" i="1"/>
  <c r="L10" i="1"/>
  <c r="M10" i="1"/>
</calcChain>
</file>

<file path=xl/sharedStrings.xml><?xml version="1.0" encoding="utf-8"?>
<sst xmlns="http://schemas.openxmlformats.org/spreadsheetml/2006/main" count="40" uniqueCount="19">
  <si>
    <t>Actuals</t>
  </si>
  <si>
    <t>Budget</t>
  </si>
  <si>
    <t>Forecast</t>
  </si>
  <si>
    <t>Last Year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</si>
  <si>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</si>
  <si>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</si>
  <si>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</si>
  <si>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</si>
  <si>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</si>
  <si>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</si>
  <si>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</si>
  <si>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</si>
  <si>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</si>
  <si>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</si>
  <si>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</si>
  <si>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</si>
  <si>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Variance</t>
  </si>
  <si>
    <t>YTD Variance</t>
  </si>
  <si>
    <t>Sales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</si>
</sst>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 applyAlignment="1">
      <alignment wrapText="1"/>
    </xf>
    <xf numFmtId="9" fontId="0" fillId="0" borderId="1" xfId="0" applyNumberFormat="1" applyBorder="1"/>
    <xf numFmtId="9" fontId="0" fillId="0" borderId="1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Variance!$A$6</c:f>
          <c:strCache>
            <c:ptCount val="1"/>
            <c:pt idx="0">
              <c:v>Sales $ - Actuals v Forecast Variance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Variance!$A$9</c:f>
              <c:strCache>
                <c:ptCount val="1"/>
                <c:pt idx="0">
                  <c:v>Variance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Variance!$B$6:$M$6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Variance!$B$9:$M$9</c:f>
              <c:numCache>
                <c:formatCode>#,##0</c:formatCode>
                <c:ptCount val="12"/>
                <c:pt idx="0">
                  <c:v>-7434</c:v>
                </c:pt>
                <c:pt idx="1">
                  <c:v>-21945</c:v>
                </c:pt>
                <c:pt idx="2">
                  <c:v>-48202</c:v>
                </c:pt>
                <c:pt idx="3">
                  <c:v>-12213</c:v>
                </c:pt>
                <c:pt idx="4">
                  <c:v>59505</c:v>
                </c:pt>
                <c:pt idx="5">
                  <c:v>50422</c:v>
                </c:pt>
                <c:pt idx="6">
                  <c:v>-52350</c:v>
                </c:pt>
                <c:pt idx="7">
                  <c:v>-20703</c:v>
                </c:pt>
                <c:pt idx="8">
                  <c:v>39533</c:v>
                </c:pt>
                <c:pt idx="9">
                  <c:v>60057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75-4C4A-AD98-0B72F17D8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548136"/>
        <c:axId val="509548792"/>
      </c:barChart>
      <c:lineChart>
        <c:grouping val="standard"/>
        <c:varyColors val="0"/>
        <c:ser>
          <c:idx val="1"/>
          <c:order val="1"/>
          <c:tx>
            <c:strRef>
              <c:f>Variance!$A$10</c:f>
              <c:strCache>
                <c:ptCount val="1"/>
                <c:pt idx="0">
                  <c:v>YTD Variance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Variance!$B$6:$M$6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Variance!$B$10:$M$10</c:f>
              <c:numCache>
                <c:formatCode>#,##0</c:formatCode>
                <c:ptCount val="12"/>
                <c:pt idx="0">
                  <c:v>-7434</c:v>
                </c:pt>
                <c:pt idx="1">
                  <c:v>-29379</c:v>
                </c:pt>
                <c:pt idx="2">
                  <c:v>-77581</c:v>
                </c:pt>
                <c:pt idx="3">
                  <c:v>-89794</c:v>
                </c:pt>
                <c:pt idx="4">
                  <c:v>-30289</c:v>
                </c:pt>
                <c:pt idx="5">
                  <c:v>20133</c:v>
                </c:pt>
                <c:pt idx="6">
                  <c:v>-32217</c:v>
                </c:pt>
                <c:pt idx="7">
                  <c:v>-52920</c:v>
                </c:pt>
                <c:pt idx="8">
                  <c:v>-13387</c:v>
                </c:pt>
                <c:pt idx="9">
                  <c:v>46670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75-4C4A-AD98-0B72F17D8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337552"/>
        <c:axId val="485337224"/>
      </c:lineChart>
      <c:catAx>
        <c:axId val="50954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48792"/>
        <c:crosses val="autoZero"/>
        <c:auto val="1"/>
        <c:lblAlgn val="ctr"/>
        <c:lblOffset val="100"/>
        <c:noMultiLvlLbl val="0"/>
      </c:catAx>
      <c:valAx>
        <c:axId val="50954879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48136"/>
        <c:crosses val="autoZero"/>
        <c:crossBetween val="between"/>
      </c:valAx>
      <c:valAx>
        <c:axId val="485337224"/>
        <c:scaling>
          <c:orientation val="minMax"/>
        </c:scaling>
        <c:delete val="1"/>
        <c:axPos val="r"/>
        <c:numFmt formatCode="#,##0" sourceLinked="1"/>
        <c:majorTickMark val="out"/>
        <c:minorTickMark val="none"/>
        <c:tickLblPos val="nextTo"/>
        <c:crossAx val="485337552"/>
        <c:crosses val="max"/>
        <c:crossBetween val="between"/>
      </c:valAx>
      <c:catAx>
        <c:axId val="48533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337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Sales</a:t>
            </a:r>
            <a:r>
              <a:rPr lang="en-AU" baseline="0"/>
              <a:t> $ - Actuals vs Budget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Variance!$A$7</c:f>
              <c:strCache>
                <c:ptCount val="1"/>
                <c:pt idx="0">
                  <c:v>Actuals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Variance!$B$6:$M$6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Variance!$B$7:$M$7</c:f>
              <c:numCache>
                <c:formatCode>#,##0</c:formatCode>
                <c:ptCount val="12"/>
                <c:pt idx="0">
                  <c:v>100439</c:v>
                </c:pt>
                <c:pt idx="1">
                  <c:v>115643</c:v>
                </c:pt>
                <c:pt idx="2">
                  <c:v>114357</c:v>
                </c:pt>
                <c:pt idx="3">
                  <c:v>182408</c:v>
                </c:pt>
                <c:pt idx="4">
                  <c:v>164884</c:v>
                </c:pt>
                <c:pt idx="5">
                  <c:v>180148</c:v>
                </c:pt>
                <c:pt idx="6">
                  <c:v>127392</c:v>
                </c:pt>
                <c:pt idx="7">
                  <c:v>108519</c:v>
                </c:pt>
                <c:pt idx="8">
                  <c:v>176462</c:v>
                </c:pt>
                <c:pt idx="9">
                  <c:v>192136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B-4E90-9CC2-DFFBE1AE7747}"/>
            </c:ext>
          </c:extLst>
        </c:ser>
        <c:ser>
          <c:idx val="1"/>
          <c:order val="1"/>
          <c:tx>
            <c:strRef>
              <c:f>Variance!$A$8</c:f>
              <c:strCache>
                <c:ptCount val="1"/>
                <c:pt idx="0">
                  <c:v>Forecast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Variance!$B$6:$M$6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Variance!$B$8:$M$8</c:f>
              <c:numCache>
                <c:formatCode>#,##0</c:formatCode>
                <c:ptCount val="12"/>
                <c:pt idx="0">
                  <c:v>107873</c:v>
                </c:pt>
                <c:pt idx="1">
                  <c:v>137588</c:v>
                </c:pt>
                <c:pt idx="2">
                  <c:v>162559</c:v>
                </c:pt>
                <c:pt idx="3">
                  <c:v>194621</c:v>
                </c:pt>
                <c:pt idx="4">
                  <c:v>105379</c:v>
                </c:pt>
                <c:pt idx="5">
                  <c:v>129726</c:v>
                </c:pt>
                <c:pt idx="6">
                  <c:v>179742</c:v>
                </c:pt>
                <c:pt idx="7">
                  <c:v>129222</c:v>
                </c:pt>
                <c:pt idx="8">
                  <c:v>136929</c:v>
                </c:pt>
                <c:pt idx="9">
                  <c:v>132079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B-4E90-9CC2-DFFBE1AE7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943280"/>
        <c:axId val="498943608"/>
      </c:barChart>
      <c:catAx>
        <c:axId val="49894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943608"/>
        <c:crosses val="autoZero"/>
        <c:auto val="1"/>
        <c:lblAlgn val="ctr"/>
        <c:lblOffset val="100"/>
        <c:noMultiLvlLbl val="0"/>
      </c:catAx>
      <c:valAx>
        <c:axId val="49894360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94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'Variance_%'!$A$6</c:f>
          <c:strCache>
            <c:ptCount val="1"/>
            <c:pt idx="0">
              <c:v>Sales % - Actuals v Budget Variance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'Variance_%'!$A$9</c:f>
              <c:strCache>
                <c:ptCount val="1"/>
                <c:pt idx="0">
                  <c:v>Variance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'Variance_%'!$B$6:$M$6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'Variance_%'!$B$9:$M$9</c:f>
              <c:numCache>
                <c:formatCode>0%</c:formatCode>
                <c:ptCount val="12"/>
                <c:pt idx="0">
                  <c:v>-6.8914371529483751E-2</c:v>
                </c:pt>
                <c:pt idx="1">
                  <c:v>-0.15949792133034857</c:v>
                </c:pt>
                <c:pt idx="2">
                  <c:v>-0.29652003272657929</c:v>
                </c:pt>
                <c:pt idx="3">
                  <c:v>0.74096627025788842</c:v>
                </c:pt>
                <c:pt idx="4">
                  <c:v>1.9501638533358064E-2</c:v>
                </c:pt>
                <c:pt idx="5">
                  <c:v>7.6236820762368204E-3</c:v>
                </c:pt>
                <c:pt idx="6">
                  <c:v>-0.28392438576077977</c:v>
                </c:pt>
                <c:pt idx="7">
                  <c:v>2.8538120332107519E-2</c:v>
                </c:pt>
                <c:pt idx="8">
                  <c:v>0.15428190167194328</c:v>
                </c:pt>
                <c:pt idx="9">
                  <c:v>0.35551416638446776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E-4BE4-BD35-7836CC1E2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548136"/>
        <c:axId val="509548792"/>
      </c:barChart>
      <c:lineChart>
        <c:grouping val="standard"/>
        <c:varyColors val="0"/>
        <c:ser>
          <c:idx val="1"/>
          <c:order val="1"/>
          <c:tx>
            <c:strRef>
              <c:f>'Variance_%'!$A$10</c:f>
              <c:strCache>
                <c:ptCount val="1"/>
                <c:pt idx="0">
                  <c:v>YTD Variance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'Variance_%'!$B$6:$M$6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'Variance_%'!$B$10:$M$10</c:f>
              <c:numCache>
                <c:formatCode>0%</c:formatCode>
                <c:ptCount val="12"/>
                <c:pt idx="0">
                  <c:v>-6.8914371529483751E-2</c:v>
                </c:pt>
                <c:pt idx="1">
                  <c:v>-0.11968907484284673</c:v>
                </c:pt>
                <c:pt idx="2">
                  <c:v>-0.19014018920641146</c:v>
                </c:pt>
                <c:pt idx="3">
                  <c:v>1.0335534347125746E-4</c:v>
                </c:pt>
                <c:pt idx="4">
                  <c:v>4.7544638886088562E-3</c:v>
                </c:pt>
                <c:pt idx="5">
                  <c:v>5.3556214688934489E-3</c:v>
                </c:pt>
                <c:pt idx="6">
                  <c:v>-4.4550490102908034E-2</c:v>
                </c:pt>
                <c:pt idx="7">
                  <c:v>-3.7766556407910476E-2</c:v>
                </c:pt>
                <c:pt idx="8">
                  <c:v>-1.5000046526198903E-2</c:v>
                </c:pt>
                <c:pt idx="9">
                  <c:v>2.1691561753322063E-2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1E-4BE4-BD35-7836CC1E2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337552"/>
        <c:axId val="485337224"/>
      </c:lineChart>
      <c:catAx>
        <c:axId val="50954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48792"/>
        <c:crosses val="autoZero"/>
        <c:auto val="1"/>
        <c:lblAlgn val="ctr"/>
        <c:lblOffset val="100"/>
        <c:noMultiLvlLbl val="0"/>
      </c:catAx>
      <c:valAx>
        <c:axId val="50954879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9548136"/>
        <c:crosses val="autoZero"/>
        <c:crossBetween val="between"/>
      </c:valAx>
      <c:valAx>
        <c:axId val="485337224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85337552"/>
        <c:crosses val="max"/>
        <c:crossBetween val="between"/>
      </c:valAx>
      <c:catAx>
        <c:axId val="485337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5337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542925</xdr:colOff>
      <xdr:row>10</xdr:row>
      <xdr:rowOff>90487</xdr:rowOff>
    </xdr:from>
    <xdr:to>
      <xdr:col>15</xdr:col>
      <xdr:colOff>438150</xdr:colOff>
      <xdr:row>24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A00A115-DAE0-4DB9-A2A6-A2413290DC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10</xdr:row>
      <xdr:rowOff>95250</xdr:rowOff>
    </xdr:from>
    <xdr:to>
      <xdr:col>7</xdr:col>
      <xdr:colOff>476250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BBD00C-CC19-4105-BFCC-11FB9B08CB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542268</xdr:colOff>
      <xdr:row>0</xdr:row>
      <xdr:rowOff>188036</xdr:rowOff>
    </xdr:from>
    <xdr:to>
      <xdr:col>8</xdr:col>
      <xdr:colOff>128751</xdr:colOff>
      <xdr:row>14</xdr:row>
      <xdr:rowOff>159133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6D865B1-120C-4DA5-877A-0D7EC636F3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tabSelected="1" zoomScale="130" zoomScaleNormal="130" workbookViewId="0">
      <selection activeCell="A6" sqref="A6"/>
    </sheetView>
  </sheetViews>
  <sheetFormatPr defaultRowHeight="15" x14ac:dyDescent="0.25"/>
  <cols>
    <col min="1" max="1" width="14.42578125" customWidth="1"/>
  </cols>
  <sheetData>
    <row r="1" spans="1:13" x14ac:dyDescent="0.25">
      <c r="A1" s="3" t="s">
        <v>18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4" t="s">
        <v>12</v>
      </c>
      <c r="K1" s="4" t="s">
        <v>13</v>
      </c>
      <c r="L1" s="4" t="s">
        <v>14</v>
      </c>
      <c r="M1" s="4" t="s">
        <v>15</v>
      </c>
    </row>
    <row r="2" spans="1:13" x14ac:dyDescent="0.25">
      <c r="A2" s="1" t="s">
        <v>1</v>
      </c>
      <c r="B2" s="5">
        <v>107873</v>
      </c>
      <c r="C2" s="5">
        <v>137588</v>
      </c>
      <c r="D2" s="5">
        <v>162559</v>
      </c>
      <c r="E2" s="5">
        <v>104774</v>
      </c>
      <c r="F2" s="5">
        <v>161730</v>
      </c>
      <c r="G2" s="5">
        <v>178785</v>
      </c>
      <c r="H2" s="5">
        <v>177903</v>
      </c>
      <c r="I2" s="5">
        <v>105508</v>
      </c>
      <c r="J2" s="5">
        <v>152876</v>
      </c>
      <c r="K2" s="5">
        <v>141744</v>
      </c>
      <c r="L2" s="5">
        <v>102125</v>
      </c>
      <c r="M2" s="5">
        <v>104564</v>
      </c>
    </row>
    <row r="3" spans="1:13" x14ac:dyDescent="0.25">
      <c r="A3" s="1" t="s">
        <v>2</v>
      </c>
      <c r="B3" s="5">
        <v>107873</v>
      </c>
      <c r="C3" s="5">
        <v>137588</v>
      </c>
      <c r="D3" s="5">
        <v>162559</v>
      </c>
      <c r="E3" s="5">
        <v>194621</v>
      </c>
      <c r="F3" s="5">
        <v>105379</v>
      </c>
      <c r="G3" s="5">
        <v>129726</v>
      </c>
      <c r="H3" s="5">
        <v>179742</v>
      </c>
      <c r="I3" s="5">
        <v>129222</v>
      </c>
      <c r="J3" s="5">
        <v>136929</v>
      </c>
      <c r="K3" s="5">
        <v>132079</v>
      </c>
      <c r="L3" s="5">
        <v>102840</v>
      </c>
      <c r="M3" s="5">
        <v>132331</v>
      </c>
    </row>
    <row r="4" spans="1:13" x14ac:dyDescent="0.25">
      <c r="A4" s="1" t="s">
        <v>3</v>
      </c>
      <c r="B4" s="5">
        <v>199494</v>
      </c>
      <c r="C4" s="5">
        <v>165611</v>
      </c>
      <c r="D4" s="5">
        <v>147689</v>
      </c>
      <c r="E4" s="5">
        <v>153845</v>
      </c>
      <c r="F4" s="5">
        <v>114104</v>
      </c>
      <c r="G4" s="5">
        <v>178871</v>
      </c>
      <c r="H4" s="5">
        <v>159972</v>
      </c>
      <c r="I4" s="5">
        <v>140390</v>
      </c>
      <c r="J4" s="5">
        <v>165189</v>
      </c>
      <c r="K4" s="5">
        <v>179276</v>
      </c>
      <c r="L4" s="5">
        <v>176993</v>
      </c>
      <c r="M4" s="5">
        <v>123245</v>
      </c>
    </row>
    <row r="5" spans="1:13" ht="8.25" customHeight="1" x14ac:dyDescent="0.25"/>
    <row r="6" spans="1:13" ht="30" x14ac:dyDescent="0.25">
      <c r="A6" s="6" t="str">
        <f>"Sales $ - "&amp;A7&amp;" v "&amp;A8 &amp;" Variance"</f>
        <v>Sales $ - Actuals v Forecast Variance</v>
      </c>
      <c r="B6" s="4" t="str">
        <f>+B1</f>
        <v>Jul</v>
      </c>
      <c r="C6" s="4" t="str">
        <f t="shared" ref="C6:M6" si="0">+C1</f>
        <v>Aug</v>
      </c>
      <c r="D6" s="4" t="str">
        <f t="shared" si="0"/>
        <v>Sep</v>
      </c>
      <c r="E6" s="4" t="str">
        <f t="shared" si="0"/>
        <v>Oct</v>
      </c>
      <c r="F6" s="4" t="str">
        <f t="shared" si="0"/>
        <v>Nov</v>
      </c>
      <c r="G6" s="4" t="str">
        <f t="shared" si="0"/>
        <v>Dec</v>
      </c>
      <c r="H6" s="4" t="str">
        <f t="shared" si="0"/>
        <v>Jan</v>
      </c>
      <c r="I6" s="4" t="str">
        <f t="shared" si="0"/>
        <v>Feb</v>
      </c>
      <c r="J6" s="4" t="str">
        <f t="shared" si="0"/>
        <v>Mar</v>
      </c>
      <c r="K6" s="4" t="str">
        <f t="shared" si="0"/>
        <v>Apr</v>
      </c>
      <c r="L6" s="4" t="str">
        <f t="shared" si="0"/>
        <v>May</v>
      </c>
      <c r="M6" s="4" t="str">
        <f t="shared" si="0"/>
        <v>Jun</v>
      </c>
    </row>
    <row r="7" spans="1:13" x14ac:dyDescent="0.25">
      <c r="A7" s="1" t="s">
        <v>0</v>
      </c>
      <c r="B7" s="5">
        <v>100439</v>
      </c>
      <c r="C7" s="5">
        <v>115643</v>
      </c>
      <c r="D7" s="5">
        <v>114357</v>
      </c>
      <c r="E7" s="5">
        <v>182408</v>
      </c>
      <c r="F7" s="5">
        <v>164884</v>
      </c>
      <c r="G7" s="5">
        <v>180148</v>
      </c>
      <c r="H7" s="5">
        <v>127392</v>
      </c>
      <c r="I7" s="5">
        <v>108519</v>
      </c>
      <c r="J7" s="5">
        <v>176462</v>
      </c>
      <c r="K7" s="5">
        <v>192136</v>
      </c>
      <c r="L7" s="5"/>
      <c r="M7" s="5"/>
    </row>
    <row r="8" spans="1:13" x14ac:dyDescent="0.25">
      <c r="A8" s="2" t="s">
        <v>2</v>
      </c>
      <c r="B8" s="5">
        <f>IF(B7={0,""},NA(),INDEX(B2:B4,MATCH($A$8,$A$2:$A$4,0)))</f>
        <v>107873</v>
      </c>
      <c r="C8" s="5">
        <f>IF(C7={0,""},NA(),INDEX(C2:C4,MATCH($A$8,$A$2:$A$4,0)))</f>
        <v>137588</v>
      </c>
      <c r="D8" s="5">
        <f>IF(D7={0,""},NA(),INDEX(D2:D4,MATCH($A$8,$A$2:$A$4,0)))</f>
        <v>162559</v>
      </c>
      <c r="E8" s="5">
        <f>IF(E7={0,""},NA(),INDEX(E2:E4,MATCH($A$8,$A$2:$A$4,0)))</f>
        <v>194621</v>
      </c>
      <c r="F8" s="5">
        <f>IF(F7={0,""},NA(),INDEX(F2:F4,MATCH($A$8,$A$2:$A$4,0)))</f>
        <v>105379</v>
      </c>
      <c r="G8" s="5">
        <f>IF(G7={0,""},NA(),INDEX(G2:G4,MATCH($A$8,$A$2:$A$4,0)))</f>
        <v>129726</v>
      </c>
      <c r="H8" s="5">
        <f>IF(H7={0,""},NA(),INDEX(H2:H4,MATCH($A$8,$A$2:$A$4,0)))</f>
        <v>179742</v>
      </c>
      <c r="I8" s="5">
        <f>IF(I7={0,""},NA(),INDEX(I2:I4,MATCH($A$8,$A$2:$A$4,0)))</f>
        <v>129222</v>
      </c>
      <c r="J8" s="5">
        <f>IF(J7={0,""},NA(),INDEX(J2:J4,MATCH($A$8,$A$2:$A$4,0)))</f>
        <v>136929</v>
      </c>
      <c r="K8" s="5">
        <f>IF(K7={0,""},NA(),INDEX(K2:K4,MATCH($A$8,$A$2:$A$4,0)))</f>
        <v>132079</v>
      </c>
      <c r="L8" s="5" t="e">
        <f>IF(L7={0,""},NA(),INDEX(L2:L4,MATCH($A$8,$A$2:$A$4,0)))</f>
        <v>#N/A</v>
      </c>
      <c r="M8" s="5" t="e">
        <f>IF(M7={0,""},NA(),INDEX(M2:M4,MATCH($A$8,$A$2:$A$4,0)))</f>
        <v>#N/A</v>
      </c>
    </row>
    <row r="9" spans="1:13" x14ac:dyDescent="0.25">
      <c r="A9" s="1" t="s">
        <v>16</v>
      </c>
      <c r="B9" s="5">
        <f>B7-B8</f>
        <v>-7434</v>
      </c>
      <c r="C9" s="5">
        <f t="shared" ref="C9:M9" si="1">C7-C8</f>
        <v>-21945</v>
      </c>
      <c r="D9" s="5">
        <f t="shared" si="1"/>
        <v>-48202</v>
      </c>
      <c r="E9" s="5">
        <f t="shared" si="1"/>
        <v>-12213</v>
      </c>
      <c r="F9" s="5">
        <f t="shared" si="1"/>
        <v>59505</v>
      </c>
      <c r="G9" s="5">
        <f t="shared" si="1"/>
        <v>50422</v>
      </c>
      <c r="H9" s="5">
        <f t="shared" si="1"/>
        <v>-52350</v>
      </c>
      <c r="I9" s="5">
        <f t="shared" si="1"/>
        <v>-20703</v>
      </c>
      <c r="J9" s="5">
        <f t="shared" si="1"/>
        <v>39533</v>
      </c>
      <c r="K9" s="5">
        <f t="shared" si="1"/>
        <v>60057</v>
      </c>
      <c r="L9" s="5" t="e">
        <f t="shared" si="1"/>
        <v>#N/A</v>
      </c>
      <c r="M9" s="5" t="e">
        <f t="shared" si="1"/>
        <v>#N/A</v>
      </c>
    </row>
    <row r="10" spans="1:13" x14ac:dyDescent="0.25">
      <c r="A10" s="1" t="s">
        <v>17</v>
      </c>
      <c r="B10" s="5">
        <f>SUM($B$9:B9)</f>
        <v>-7434</v>
      </c>
      <c r="C10" s="5">
        <f>SUM($B$9:C9)</f>
        <v>-29379</v>
      </c>
      <c r="D10" s="5">
        <f>SUM($B$9:D9)</f>
        <v>-77581</v>
      </c>
      <c r="E10" s="5">
        <f>SUM($B$9:E9)</f>
        <v>-89794</v>
      </c>
      <c r="F10" s="5">
        <f>SUM($B$9:F9)</f>
        <v>-30289</v>
      </c>
      <c r="G10" s="5">
        <f>SUM($B$9:G9)</f>
        <v>20133</v>
      </c>
      <c r="H10" s="5">
        <f>SUM($B$9:H9)</f>
        <v>-32217</v>
      </c>
      <c r="I10" s="5">
        <f>SUM($B$9:I9)</f>
        <v>-52920</v>
      </c>
      <c r="J10" s="5">
        <f>SUM($B$9:J9)</f>
        <v>-13387</v>
      </c>
      <c r="K10" s="5">
        <f>SUM($B$9:K9)</f>
        <v>46670</v>
      </c>
      <c r="L10" s="5" t="e">
        <f>SUM($B$9:L9)</f>
        <v>#N/A</v>
      </c>
      <c r="M10" s="5" t="e">
        <f>SUM($B$9:M9)</f>
        <v>#N/A</v>
      </c>
    </row>
  </sheetData>
  <dataValidations count="1">
    <dataValidation type="list" allowBlank="1" showInputMessage="1" showErrorMessage="1" sqref="A8">
      <formula1>$A$2:$A$4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showGridLines="0" zoomScale="145" zoomScaleNormal="145" workbookViewId="0">
      <selection activeCell="A6" sqref="A6"/>
    </sheetView>
  </sheetViews>
  <sheetFormatPr defaultRowHeight="15" x14ac:dyDescent="0.25"/>
  <cols>
    <col min="1" max="1" width="17.5703125" customWidth="1"/>
    <col min="2" max="2" width="23" customWidth="1"/>
  </cols>
  <sheetData>
    <row r="1" spans="1:13" x14ac:dyDescent="0.25">
      <c r="A1" s="3" t="s">
        <v>18</v>
      </c>
      <c r="B1" s="4" t="s">
        <v>4</v>
      </c>
      <c r="C1" s="4" t="s">
        <v>5</v>
      </c>
      <c r="D1" s="4" t="s">
        <v>6</v>
      </c>
      <c r="E1" s="4" t="s">
        <v>7</v>
      </c>
      <c r="F1" s="4" t="s">
        <v>8</v>
      </c>
      <c r="G1" s="4" t="s">
        <v>9</v>
      </c>
      <c r="H1" s="4" t="s">
        <v>10</v>
      </c>
      <c r="I1" s="4" t="s">
        <v>11</v>
      </c>
      <c r="J1" s="4" t="s">
        <v>12</v>
      </c>
      <c r="K1" s="4" t="s">
        <v>13</v>
      </c>
      <c r="L1" s="4" t="s">
        <v>14</v>
      </c>
      <c r="M1" s="4" t="s">
        <v>15</v>
      </c>
    </row>
    <row r="2" spans="1:13" x14ac:dyDescent="0.25">
      <c r="A2" s="1" t="s">
        <v>1</v>
      </c>
      <c r="B2" s="5">
        <v>107873</v>
      </c>
      <c r="C2" s="5">
        <v>137588</v>
      </c>
      <c r="D2" s="5">
        <v>162559</v>
      </c>
      <c r="E2" s="5">
        <v>104774</v>
      </c>
      <c r="F2" s="5">
        <v>161730</v>
      </c>
      <c r="G2" s="5">
        <v>178785</v>
      </c>
      <c r="H2" s="5">
        <v>177903</v>
      </c>
      <c r="I2" s="5">
        <v>105508</v>
      </c>
      <c r="J2" s="5">
        <v>152876</v>
      </c>
      <c r="K2" s="5">
        <v>141744</v>
      </c>
      <c r="L2" s="5">
        <v>102125</v>
      </c>
      <c r="M2" s="5">
        <v>104564</v>
      </c>
    </row>
    <row r="3" spans="1:13" x14ac:dyDescent="0.25">
      <c r="A3" s="1" t="s">
        <v>2</v>
      </c>
      <c r="B3" s="5">
        <v>107873</v>
      </c>
      <c r="C3" s="5">
        <v>137588</v>
      </c>
      <c r="D3" s="5">
        <v>162559</v>
      </c>
      <c r="E3" s="5">
        <v>194621</v>
      </c>
      <c r="F3" s="5">
        <v>105379</v>
      </c>
      <c r="G3" s="5">
        <v>129726</v>
      </c>
      <c r="H3" s="5">
        <v>179742</v>
      </c>
      <c r="I3" s="5">
        <v>129222</v>
      </c>
      <c r="J3" s="5">
        <v>136929</v>
      </c>
      <c r="K3" s="5">
        <v>132079</v>
      </c>
      <c r="L3" s="5">
        <v>102840</v>
      </c>
      <c r="M3" s="5">
        <v>132331</v>
      </c>
    </row>
    <row r="4" spans="1:13" x14ac:dyDescent="0.25">
      <c r="A4" s="1" t="s">
        <v>3</v>
      </c>
      <c r="B4" s="5">
        <v>199494</v>
      </c>
      <c r="C4" s="5">
        <v>165611</v>
      </c>
      <c r="D4" s="5">
        <v>147689</v>
      </c>
      <c r="E4" s="5">
        <v>153845</v>
      </c>
      <c r="F4" s="5">
        <v>114104</v>
      </c>
      <c r="G4" s="5">
        <v>178871</v>
      </c>
      <c r="H4" s="5">
        <v>159972</v>
      </c>
      <c r="I4" s="5">
        <v>140390</v>
      </c>
      <c r="J4" s="5">
        <v>165189</v>
      </c>
      <c r="K4" s="5">
        <v>179276</v>
      </c>
      <c r="L4" s="5">
        <v>176993</v>
      </c>
      <c r="M4" s="5">
        <v>123245</v>
      </c>
    </row>
    <row r="5" spans="1:13" ht="8.25" customHeight="1" x14ac:dyDescent="0.25"/>
    <row r="6" spans="1:13" ht="30" x14ac:dyDescent="0.25">
      <c r="A6" s="6" t="str">
        <f>"Sales % - "&amp;A7&amp;" v "&amp;A8 &amp;" Variance"</f>
        <v>Sales % - Actuals v Budget Variance</v>
      </c>
      <c r="B6" s="4" t="str">
        <f>+B1</f>
        <v>Jul</v>
      </c>
      <c r="C6" s="4" t="str">
        <f t="shared" ref="C6:M6" si="0">+C1</f>
        <v>Aug</v>
      </c>
      <c r="D6" s="4" t="str">
        <f t="shared" si="0"/>
        <v>Sep</v>
      </c>
      <c r="E6" s="4" t="str">
        <f t="shared" si="0"/>
        <v>Oct</v>
      </c>
      <c r="F6" s="4" t="str">
        <f t="shared" si="0"/>
        <v>Nov</v>
      </c>
      <c r="G6" s="4" t="str">
        <f t="shared" si="0"/>
        <v>Dec</v>
      </c>
      <c r="H6" s="4" t="str">
        <f t="shared" si="0"/>
        <v>Jan</v>
      </c>
      <c r="I6" s="4" t="str">
        <f t="shared" si="0"/>
        <v>Feb</v>
      </c>
      <c r="J6" s="4" t="str">
        <f t="shared" si="0"/>
        <v>Mar</v>
      </c>
      <c r="K6" s="4" t="str">
        <f t="shared" si="0"/>
        <v>Apr</v>
      </c>
      <c r="L6" s="4" t="str">
        <f t="shared" si="0"/>
        <v>May</v>
      </c>
      <c r="M6" s="4" t="str">
        <f t="shared" si="0"/>
        <v>Jun</v>
      </c>
    </row>
    <row r="7" spans="1:13" x14ac:dyDescent="0.25">
      <c r="A7" s="1" t="s">
        <v>0</v>
      </c>
      <c r="B7" s="5">
        <v>100439</v>
      </c>
      <c r="C7" s="5">
        <v>115643</v>
      </c>
      <c r="D7" s="5">
        <v>114357</v>
      </c>
      <c r="E7" s="5">
        <v>182408</v>
      </c>
      <c r="F7" s="5">
        <v>164884</v>
      </c>
      <c r="G7" s="5">
        <v>180148</v>
      </c>
      <c r="H7" s="5">
        <v>127392</v>
      </c>
      <c r="I7" s="5">
        <v>108519</v>
      </c>
      <c r="J7" s="5">
        <v>176462</v>
      </c>
      <c r="K7" s="5">
        <v>192136</v>
      </c>
      <c r="L7" s="5"/>
      <c r="M7" s="5"/>
    </row>
    <row r="8" spans="1:13" x14ac:dyDescent="0.25">
      <c r="A8" s="2" t="s">
        <v>1</v>
      </c>
      <c r="B8" s="5">
        <f>IF(B7={0,""},NA(),INDEX(B2:B4,MATCH($A$8,$A$2:$A$4,0)))</f>
        <v>107873</v>
      </c>
      <c r="C8" s="5">
        <f>IF(C7={0,""},NA(),INDEX(C2:C4,MATCH($A$8,$A$2:$A$4,0)))</f>
        <v>137588</v>
      </c>
      <c r="D8" s="5">
        <f>IF(D7={0,""},NA(),INDEX(D2:D4,MATCH($A$8,$A$2:$A$4,0)))</f>
        <v>162559</v>
      </c>
      <c r="E8" s="5">
        <f>IF(E7={0,""},NA(),INDEX(E2:E4,MATCH($A$8,$A$2:$A$4,0)))</f>
        <v>104774</v>
      </c>
      <c r="F8" s="5">
        <f>IF(F7={0,""},NA(),INDEX(F2:F4,MATCH($A$8,$A$2:$A$4,0)))</f>
        <v>161730</v>
      </c>
      <c r="G8" s="5">
        <f>IF(G7={0,""},NA(),INDEX(G2:G4,MATCH($A$8,$A$2:$A$4,0)))</f>
        <v>178785</v>
      </c>
      <c r="H8" s="5">
        <f>IF(H7={0,""},NA(),INDEX(H2:H4,MATCH($A$8,$A$2:$A$4,0)))</f>
        <v>177903</v>
      </c>
      <c r="I8" s="5">
        <f>IF(I7={0,""},NA(),INDEX(I2:I4,MATCH($A$8,$A$2:$A$4,0)))</f>
        <v>105508</v>
      </c>
      <c r="J8" s="5">
        <f>IF(J7={0,""},NA(),INDEX(J2:J4,MATCH($A$8,$A$2:$A$4,0)))</f>
        <v>152876</v>
      </c>
      <c r="K8" s="5">
        <f>IF(K7={0,""},NA(),INDEX(K2:K4,MATCH($A$8,$A$2:$A$4,0)))</f>
        <v>141744</v>
      </c>
      <c r="L8" s="5" t="e">
        <f>IF(L7={0,""},NA(),INDEX(L2:L4,MATCH($A$8,$A$2:$A$4,0)))</f>
        <v>#N/A</v>
      </c>
      <c r="M8" s="5" t="e">
        <f>IF(M7={0,""},NA(),INDEX(M2:M4,MATCH($A$8,$A$2:$A$4,0)))</f>
        <v>#N/A</v>
      </c>
    </row>
    <row r="9" spans="1:13" x14ac:dyDescent="0.25">
      <c r="A9" s="1" t="s">
        <v>16</v>
      </c>
      <c r="B9" s="7">
        <f>(B7-B8)/B8</f>
        <v>-6.8914371529483751E-2</v>
      </c>
      <c r="C9" s="7">
        <f t="shared" ref="C9:M9" si="1">(C7-C8)/C8</f>
        <v>-0.15949792133034857</v>
      </c>
      <c r="D9" s="7">
        <f t="shared" si="1"/>
        <v>-0.29652003272657929</v>
      </c>
      <c r="E9" s="7">
        <f t="shared" si="1"/>
        <v>0.74096627025788842</v>
      </c>
      <c r="F9" s="7">
        <f t="shared" si="1"/>
        <v>1.9501638533358064E-2</v>
      </c>
      <c r="G9" s="7">
        <f t="shared" si="1"/>
        <v>7.6236820762368204E-3</v>
      </c>
      <c r="H9" s="7">
        <f t="shared" si="1"/>
        <v>-0.28392438576077977</v>
      </c>
      <c r="I9" s="7">
        <f t="shared" si="1"/>
        <v>2.8538120332107519E-2</v>
      </c>
      <c r="J9" s="7">
        <f t="shared" si="1"/>
        <v>0.15428190167194328</v>
      </c>
      <c r="K9" s="7">
        <f t="shared" si="1"/>
        <v>0.35551416638446776</v>
      </c>
      <c r="L9" s="7" t="e">
        <f t="shared" si="1"/>
        <v>#N/A</v>
      </c>
      <c r="M9" s="7" t="e">
        <f t="shared" si="1"/>
        <v>#N/A</v>
      </c>
    </row>
    <row r="10" spans="1:13" x14ac:dyDescent="0.25">
      <c r="A10" s="1" t="s">
        <v>17</v>
      </c>
      <c r="B10" s="8">
        <f>(SUM($B$7:B7)-SUM($B$8:B8))/SUM($B$8:B8)</f>
        <v>-6.8914371529483751E-2</v>
      </c>
      <c r="C10" s="8">
        <f>(SUM($B$7:C7)-SUM($B$8:C8))/SUM($B$8:C8)</f>
        <v>-0.11968907484284673</v>
      </c>
      <c r="D10" s="8">
        <f>(SUM($B$7:D7)-SUM($B$8:D8))/SUM($B$8:D8)</f>
        <v>-0.19014018920641146</v>
      </c>
      <c r="E10" s="8">
        <f>(SUM($B$7:E7)-SUM($B$8:E8))/SUM($B$8:E8)</f>
        <v>1.0335534347125746E-4</v>
      </c>
      <c r="F10" s="8">
        <f>(SUM($B$7:F7)-SUM($B$8:F8))/SUM($B$8:F8)</f>
        <v>4.7544638886088562E-3</v>
      </c>
      <c r="G10" s="8">
        <f>(SUM($B$7:G7)-SUM($B$8:G8))/SUM($B$8:G8)</f>
        <v>5.3556214688934489E-3</v>
      </c>
      <c r="H10" s="8">
        <f>(SUM($B$7:H7)-SUM($B$8:H8))/SUM($B$8:H8)</f>
        <v>-4.4550490102908034E-2</v>
      </c>
      <c r="I10" s="8">
        <f>(SUM($B$7:I7)-SUM($B$8:I8))/SUM($B$8:I8)</f>
        <v>-3.7766556407910476E-2</v>
      </c>
      <c r="J10" s="8">
        <f>(SUM($B$7:J7)-SUM($B$8:J8))/SUM($B$8:J8)</f>
        <v>-1.5000046526198903E-2</v>
      </c>
      <c r="K10" s="8">
        <f>(SUM($B$7:K7)-SUM($B$8:K8))/SUM($B$8:K8)</f>
        <v>2.1691561753322063E-2</v>
      </c>
      <c r="L10" s="8" t="e">
        <f>(SUM($B$7:L7)-SUM($B$8:L8))/SUM($B$8:L8)</f>
        <v>#N/A</v>
      </c>
      <c r="M10" s="8" t="e">
        <f>(SUM($B$7:M7)-SUM($B$8:M8))/SUM($B$8:M8)</f>
        <v>#N/A</v>
      </c>
    </row>
  </sheetData>
  <dataValidations count="1">
    <dataValidation type="list" allowBlank="1" showInputMessage="1" showErrorMessage="1" sqref="A8">
      <formula1>$A$2:$A$4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Variance</vt:lpstr>
      <vt:lpstr>Variance_%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2018-02-20T22:42:54Z</dcterms:created>
  <dcterms:modified xsi:type="dcterms:W3CDTF">2018-05-29T00:57:39Z</dcterms:modified>
</cp:coreProperties>
</file>